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 s="1"/>
  <c r="H16" i="1"/>
  <c r="G16" i="1"/>
  <c r="A16" i="1"/>
  <c r="H15" i="1"/>
  <c r="G15" i="1"/>
  <c r="G17" i="1" l="1"/>
  <c r="H17" i="1"/>
  <c r="J17" i="1" l="1"/>
  <c r="L17" i="1" l="1"/>
  <c r="K17" i="1"/>
  <c r="M17" i="1" l="1"/>
  <c r="N17" i="1" s="1"/>
  <c r="O17" i="1" s="1"/>
  <c r="O18" i="1" s="1"/>
</calcChain>
</file>

<file path=xl/sharedStrings.xml><?xml version="1.0" encoding="utf-8"?>
<sst xmlns="http://schemas.openxmlformats.org/spreadsheetml/2006/main" count="69" uniqueCount="63">
  <si>
    <t xml:space="preserve"> с расшифровкой затрат одного  поста</t>
  </si>
  <si>
    <t>№</t>
  </si>
  <si>
    <t>Режим</t>
  </si>
  <si>
    <t>Кол-во</t>
  </si>
  <si>
    <t>Ставка</t>
  </si>
  <si>
    <t>Начисление</t>
  </si>
  <si>
    <t>Отпускные</t>
  </si>
  <si>
    <t xml:space="preserve">Оплата </t>
  </si>
  <si>
    <t>Итого</t>
  </si>
  <si>
    <t>Страховые</t>
  </si>
  <si>
    <t>Накладные</t>
  </si>
  <si>
    <t>Рента-</t>
  </si>
  <si>
    <t>Налог</t>
  </si>
  <si>
    <t>Общая</t>
  </si>
  <si>
    <t>п/п</t>
  </si>
  <si>
    <t>Нименование поста/</t>
  </si>
  <si>
    <t>работы</t>
  </si>
  <si>
    <t>часов</t>
  </si>
  <si>
    <t>сотрудника</t>
  </si>
  <si>
    <t>чел.</t>
  </si>
  <si>
    <t>ФОТ</t>
  </si>
  <si>
    <t>праздничных</t>
  </si>
  <si>
    <t xml:space="preserve">ФОТ </t>
  </si>
  <si>
    <t>взносы</t>
  </si>
  <si>
    <t>расходы **</t>
  </si>
  <si>
    <t>бельность</t>
  </si>
  <si>
    <t>с дохода ****</t>
  </si>
  <si>
    <t>сумма в месяц</t>
  </si>
  <si>
    <t>должности</t>
  </si>
  <si>
    <t>охраны</t>
  </si>
  <si>
    <t xml:space="preserve">исходя из </t>
  </si>
  <si>
    <t>на пост</t>
  </si>
  <si>
    <t>в месяц</t>
  </si>
  <si>
    <t>дней - 11 деж</t>
  </si>
  <si>
    <t>с учетом</t>
  </si>
  <si>
    <t>30,2% от ФОТ</t>
  </si>
  <si>
    <t xml:space="preserve">руб., </t>
  </si>
  <si>
    <t>за смену</t>
  </si>
  <si>
    <t>МРОТ, руб</t>
  </si>
  <si>
    <t>ед</t>
  </si>
  <si>
    <t>руб.</t>
  </si>
  <si>
    <t>руб</t>
  </si>
  <si>
    <t>п.7-9</t>
  </si>
  <si>
    <t>НДС не обл ****</t>
  </si>
  <si>
    <t>Старший охраны объекта</t>
  </si>
  <si>
    <t>ненормированно</t>
  </si>
  <si>
    <t xml:space="preserve">Охранник </t>
  </si>
  <si>
    <t>Всего:</t>
  </si>
  <si>
    <t>за час :</t>
  </si>
  <si>
    <t>ПОЛУСУТОЧНЫЙ ПОСТ</t>
  </si>
  <si>
    <t>** накладные расходы включают расходы предприятия на содержание АУП, оперативной службы, страхование сотрудников, связь, ГСМ</t>
  </si>
  <si>
    <t>*** согласно действующей методике расчета стоимости поста на накладные расходы закладывается от 10 до 25% от зарплатных начислений</t>
  </si>
  <si>
    <t>**** в связи с применением  УСН</t>
  </si>
  <si>
    <t>10-17%</t>
  </si>
  <si>
    <t>полусуточно ежедневно</t>
  </si>
  <si>
    <t>Расчет стоимости охраны</t>
  </si>
  <si>
    <t>Примечания:</t>
  </si>
  <si>
    <t>* Режим работы старшего охраны объекта  - ненормировано, то есть в круглосуточном режиме в готовности выполнять свои обязанности</t>
  </si>
  <si>
    <t>Объект:</t>
  </si>
  <si>
    <t>Магазин, дневной пост, ежедневно, с открытия магазина до закрытия</t>
  </si>
  <si>
    <t>Особенности:</t>
  </si>
  <si>
    <t>Магазин самообслуживания, сосредоточие материальных ценностей, контроль посетителей на выходе</t>
  </si>
  <si>
    <t>6% (3% с учетом Стр Взн)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</si>
</sst>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_-* #,##0.00\ [$₽-419]_-;\-* #,##0.00\ [$₽-419]_-;_-* &quot;-&quot;??\ [$₽-419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6" fontId="4" fillId="0" borderId="9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6" fontId="4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66" fontId="4" fillId="0" borderId="15" xfId="0" applyNumberFormat="1" applyFont="1" applyBorder="1"/>
    <xf numFmtId="166" fontId="5" fillId="0" borderId="15" xfId="0" applyNumberFormat="1" applyFont="1" applyBorder="1"/>
    <xf numFmtId="166" fontId="4" fillId="0" borderId="15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166" fontId="0" fillId="0" borderId="0" xfId="0" applyNumberFormat="1" applyBorder="1"/>
    <xf numFmtId="166" fontId="6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9" fontId="8" fillId="0" borderId="7" xfId="0" applyNumberFormat="1" applyFont="1" applyBorder="1" applyAlignment="1">
      <alignment horizontal="center"/>
    </xf>
    <xf numFmtId="0" fontId="9" fillId="0" borderId="0" xfId="0" applyFont="1"/>
    <xf numFmtId="166" fontId="10" fillId="0" borderId="16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topLeftCell="A4" zoomScale="78" zoomScaleNormal="78" workbookViewId="0">
      <selection activeCell="M25" sqref="M25"/>
    </sheetView>
  </sheetViews>
  <sheetFormatPr defaultRowHeight="15" x14ac:dyDescent="0.25"/>
  <cols>
    <col min="1" max="1" width="5" customWidth="1"/>
    <col min="2" max="2" width="25.85546875" customWidth="1"/>
    <col min="3" max="3" width="26.5703125" customWidth="1"/>
    <col min="5" max="5" width="16.28515625" customWidth="1"/>
    <col min="7" max="7" width="14.5703125" customWidth="1"/>
    <col min="8" max="8" width="14.28515625" customWidth="1"/>
    <col min="9" max="9" width="13.28515625" customWidth="1"/>
    <col min="10" max="10" width="16" customWidth="1"/>
    <col min="11" max="11" width="15" customWidth="1"/>
    <col min="12" max="12" width="13.140625" customWidth="1"/>
    <col min="13" max="13" width="12.85546875" customWidth="1"/>
    <col min="14" max="14" width="19.7109375" customWidth="1"/>
    <col min="15" max="15" width="16.5703125" customWidth="1"/>
  </cols>
  <sheetData>
    <row r="2" spans="1:15" ht="18.75" x14ac:dyDescent="0.3">
      <c r="B2" s="1"/>
      <c r="C2" s="2"/>
      <c r="K2" s="2"/>
      <c r="L2" s="1"/>
    </row>
    <row r="3" spans="1:15" ht="21" x14ac:dyDescent="0.35">
      <c r="F3" s="52" t="s">
        <v>55</v>
      </c>
      <c r="G3" s="3"/>
      <c r="H3" s="3"/>
      <c r="I3" s="3"/>
      <c r="J3" s="3"/>
    </row>
    <row r="4" spans="1:15" ht="21" x14ac:dyDescent="0.35">
      <c r="F4" s="52" t="s">
        <v>0</v>
      </c>
      <c r="G4" s="3"/>
      <c r="H4" s="3"/>
      <c r="I4" s="3"/>
      <c r="J4" s="3"/>
    </row>
    <row r="5" spans="1:15" ht="21" x14ac:dyDescent="0.35">
      <c r="C5" s="50" t="s">
        <v>58</v>
      </c>
      <c r="D5" s="51" t="s">
        <v>59</v>
      </c>
      <c r="E5" s="51"/>
      <c r="F5" s="52"/>
      <c r="G5" s="52"/>
      <c r="H5" s="52"/>
      <c r="I5" s="52"/>
      <c r="J5" s="52"/>
      <c r="K5" s="48"/>
    </row>
    <row r="6" spans="1:15" ht="21" x14ac:dyDescent="0.35">
      <c r="C6" s="50" t="s">
        <v>60</v>
      </c>
      <c r="D6" s="51" t="s">
        <v>61</v>
      </c>
      <c r="E6" s="51"/>
      <c r="F6" s="52"/>
      <c r="G6" s="52"/>
      <c r="H6" s="52"/>
      <c r="I6" s="52"/>
      <c r="J6" s="52"/>
      <c r="K6" s="48"/>
    </row>
    <row r="7" spans="1:15" ht="15.7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15.75" x14ac:dyDescent="0.25">
      <c r="A8" s="5" t="s">
        <v>1</v>
      </c>
      <c r="B8" s="6"/>
      <c r="C8" s="7" t="s">
        <v>2</v>
      </c>
      <c r="D8" s="7" t="s">
        <v>3</v>
      </c>
      <c r="E8" s="7" t="s">
        <v>4</v>
      </c>
      <c r="F8" s="5" t="s">
        <v>3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8" t="s">
        <v>13</v>
      </c>
    </row>
    <row r="9" spans="1:15" ht="15.75" x14ac:dyDescent="0.25">
      <c r="A9" s="9" t="s">
        <v>14</v>
      </c>
      <c r="B9" s="10" t="s">
        <v>15</v>
      </c>
      <c r="C9" s="11" t="s">
        <v>16</v>
      </c>
      <c r="D9" s="11" t="s">
        <v>17</v>
      </c>
      <c r="E9" s="11" t="s">
        <v>18</v>
      </c>
      <c r="F9" s="9" t="s">
        <v>19</v>
      </c>
      <c r="G9" s="11" t="s">
        <v>20</v>
      </c>
      <c r="H9" s="11"/>
      <c r="I9" s="11" t="s">
        <v>21</v>
      </c>
      <c r="J9" s="11" t="s">
        <v>22</v>
      </c>
      <c r="K9" s="11" t="s">
        <v>23</v>
      </c>
      <c r="L9" s="11" t="s">
        <v>24</v>
      </c>
      <c r="M9" s="12" t="s">
        <v>25</v>
      </c>
      <c r="N9" s="11" t="s">
        <v>26</v>
      </c>
      <c r="O9" s="13" t="s">
        <v>27</v>
      </c>
    </row>
    <row r="10" spans="1:15" ht="15.75" x14ac:dyDescent="0.25">
      <c r="A10" s="9"/>
      <c r="B10" s="10" t="s">
        <v>28</v>
      </c>
      <c r="C10" s="11"/>
      <c r="D10" s="11" t="s">
        <v>29</v>
      </c>
      <c r="E10" s="11" t="s">
        <v>30</v>
      </c>
      <c r="F10" s="9" t="s">
        <v>31</v>
      </c>
      <c r="G10" s="14" t="s">
        <v>32</v>
      </c>
      <c r="H10" s="14"/>
      <c r="I10" s="14" t="s">
        <v>33</v>
      </c>
      <c r="J10" s="14" t="s">
        <v>34</v>
      </c>
      <c r="K10" s="15" t="s">
        <v>35</v>
      </c>
      <c r="L10" s="11" t="s">
        <v>53</v>
      </c>
      <c r="M10" s="12">
        <v>7.0000000000000007E-2</v>
      </c>
      <c r="N10" s="47" t="s">
        <v>62</v>
      </c>
      <c r="O10" s="13" t="s">
        <v>36</v>
      </c>
    </row>
    <row r="11" spans="1:15" ht="15.75" x14ac:dyDescent="0.25">
      <c r="A11" s="16"/>
      <c r="B11" s="17"/>
      <c r="C11" s="18"/>
      <c r="D11" s="11" t="s">
        <v>37</v>
      </c>
      <c r="E11" s="11" t="s">
        <v>38</v>
      </c>
      <c r="F11" s="9" t="s">
        <v>39</v>
      </c>
      <c r="G11" s="11" t="s">
        <v>40</v>
      </c>
      <c r="H11" s="11" t="s">
        <v>41</v>
      </c>
      <c r="I11" s="11" t="s">
        <v>40</v>
      </c>
      <c r="J11" s="19" t="s">
        <v>42</v>
      </c>
      <c r="K11" s="11" t="s">
        <v>40</v>
      </c>
      <c r="L11" s="11" t="s">
        <v>40</v>
      </c>
      <c r="M11" s="11" t="s">
        <v>40</v>
      </c>
      <c r="N11" s="11" t="s">
        <v>40</v>
      </c>
      <c r="O11" s="13" t="s">
        <v>43</v>
      </c>
    </row>
    <row r="12" spans="1:15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1">
        <v>7</v>
      </c>
      <c r="H12" s="21">
        <v>8</v>
      </c>
      <c r="I12" s="21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 ht="15.75" x14ac:dyDescent="0.25">
      <c r="E13" s="42" t="s">
        <v>49</v>
      </c>
    </row>
    <row r="14" spans="1:15" ht="15.75" x14ac:dyDescent="0.2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  <c r="H14" s="21">
        <v>8</v>
      </c>
      <c r="I14" s="21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</row>
    <row r="15" spans="1:15" ht="15.75" x14ac:dyDescent="0.25">
      <c r="A15" s="25">
        <v>1</v>
      </c>
      <c r="B15" s="26" t="s">
        <v>44</v>
      </c>
      <c r="C15" s="22" t="s">
        <v>45</v>
      </c>
      <c r="D15" s="20"/>
      <c r="E15" s="23">
        <v>3000</v>
      </c>
      <c r="F15" s="25">
        <v>1</v>
      </c>
      <c r="G15" s="23">
        <f>E15*F15</f>
        <v>3000</v>
      </c>
      <c r="H15" s="23">
        <f>E15*F15/12</f>
        <v>250</v>
      </c>
      <c r="I15" s="23"/>
      <c r="J15" s="23"/>
      <c r="K15" s="23"/>
      <c r="L15" s="23"/>
      <c r="M15" s="23"/>
      <c r="N15" s="24"/>
      <c r="O15" s="27"/>
    </row>
    <row r="16" spans="1:15" ht="15.75" x14ac:dyDescent="0.25">
      <c r="A16" s="25">
        <f>A15+1</f>
        <v>2</v>
      </c>
      <c r="B16" s="26" t="s">
        <v>46</v>
      </c>
      <c r="C16" s="20" t="s">
        <v>54</v>
      </c>
      <c r="D16" s="20">
        <v>12</v>
      </c>
      <c r="E16" s="23">
        <v>15000</v>
      </c>
      <c r="F16" s="25">
        <v>2</v>
      </c>
      <c r="G16" s="23">
        <f>E16*F16</f>
        <v>30000</v>
      </c>
      <c r="H16" s="23">
        <f>E16*F16/12</f>
        <v>2500</v>
      </c>
      <c r="I16" s="23">
        <f>E16/15*11/12</f>
        <v>916.66666666666663</v>
      </c>
      <c r="J16" s="23"/>
      <c r="K16" s="23"/>
      <c r="L16" s="23"/>
      <c r="M16" s="23"/>
      <c r="N16" s="24"/>
      <c r="O16" s="27"/>
    </row>
    <row r="17" spans="1:15" ht="19.5" thickBot="1" x14ac:dyDescent="0.35">
      <c r="A17" s="28"/>
      <c r="B17" s="29"/>
      <c r="C17" s="30" t="s">
        <v>47</v>
      </c>
      <c r="D17" s="31"/>
      <c r="E17" s="32"/>
      <c r="F17" s="32"/>
      <c r="G17" s="32">
        <f>SUM(G15:G16)</f>
        <v>33000</v>
      </c>
      <c r="H17" s="32">
        <f>SUM(H15:H16)</f>
        <v>2750</v>
      </c>
      <c r="I17" s="32">
        <f>SUM(I15:I16)</f>
        <v>916.66666666666663</v>
      </c>
      <c r="J17" s="33">
        <f>G17+H17+I17</f>
        <v>36666.666666666664</v>
      </c>
      <c r="K17" s="32">
        <f>(J17*0.302)</f>
        <v>11073.333333333332</v>
      </c>
      <c r="L17" s="32">
        <f>J17*0.15</f>
        <v>5499.9999999999991</v>
      </c>
      <c r="M17" s="32">
        <f>(J17+K17+L17)*0.07</f>
        <v>3726.8</v>
      </c>
      <c r="N17" s="34">
        <f>(J17+K17+L17+M17)*0.03</f>
        <v>1709.0040000000001</v>
      </c>
      <c r="O17" s="49">
        <f>J17+K17+L17+M17+N17</f>
        <v>58675.804000000004</v>
      </c>
    </row>
    <row r="18" spans="1:15" ht="15.75" x14ac:dyDescent="0.25">
      <c r="A18" s="35"/>
      <c r="B18" s="36"/>
      <c r="C18" s="37"/>
      <c r="D18" s="35"/>
      <c r="E18" s="38"/>
      <c r="F18" s="38"/>
      <c r="G18" s="38"/>
      <c r="H18" s="38"/>
      <c r="I18" s="38"/>
      <c r="J18" s="38"/>
      <c r="K18" s="38"/>
      <c r="L18" s="38"/>
      <c r="M18" s="39"/>
      <c r="N18" s="40" t="s">
        <v>48</v>
      </c>
      <c r="O18" s="41">
        <f>O17/365</f>
        <v>160.7556273972603</v>
      </c>
    </row>
    <row r="19" spans="1:15" ht="15.75" x14ac:dyDescent="0.25">
      <c r="A19" s="35"/>
      <c r="B19" s="45"/>
      <c r="C19" s="37"/>
      <c r="D19" s="35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41"/>
    </row>
    <row r="20" spans="1:15" ht="15.75" x14ac:dyDescent="0.25">
      <c r="B20" s="46" t="s">
        <v>56</v>
      </c>
      <c r="C20" s="43" t="s">
        <v>57</v>
      </c>
      <c r="D20" s="43"/>
      <c r="E20" s="43"/>
    </row>
    <row r="21" spans="1:15" ht="15.75" x14ac:dyDescent="0.25">
      <c r="C21" s="43" t="s">
        <v>50</v>
      </c>
      <c r="D21" s="43"/>
      <c r="E21" s="43"/>
    </row>
    <row r="22" spans="1:15" ht="15.75" x14ac:dyDescent="0.25">
      <c r="C22" s="43" t="s">
        <v>51</v>
      </c>
      <c r="D22" s="43"/>
      <c r="E22" s="43"/>
    </row>
    <row r="23" spans="1:15" x14ac:dyDescent="0.25">
      <c r="C23" t="s">
        <v>52</v>
      </c>
    </row>
    <row r="26" spans="1:15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5" ht="18.75" x14ac:dyDescent="0.3">
      <c r="B28" s="44"/>
      <c r="K28" s="1"/>
    </row>
  </sheetData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2020-01-24T08:51:35Z</dcterms:modified>
</cp:coreProperties>
</file>